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85" windowWidth="29415" windowHeight="14505"/>
  </bookViews>
  <sheets>
    <sheet name="Calcolo VV " sheetId="6" r:id="rId1"/>
    <sheet name="SCIA Calcolo Oblazione 206 BIS " sheetId="2" state="hidden" r:id="rId2"/>
    <sheet name="SCIA Calcolo 209 asincrona" sheetId="4" state="hidden" r:id="rId3"/>
    <sheet name="SCIA Calcolo 209 sincrona " sheetId="5" state="hidden" r:id="rId4"/>
    <sheet name="SCIA Calcolo Oblazione 36 BIS" sheetId="1" state="hidden" r:id="rId5"/>
  </sheets>
  <definedNames>
    <definedName name="_xlnm.Print_Area" localSheetId="2">'SCIA Calcolo 209 asincrona'!$A$1:$F$11</definedName>
    <definedName name="_xlnm.Print_Area" localSheetId="3">'SCIA Calcolo 209 sincrona '!$A$1:$F$10</definedName>
    <definedName name="_xlnm.Print_Area" localSheetId="1">'SCIA Calcolo Oblazione 206 BIS '!$A$1:$F$15</definedName>
  </definedNames>
  <calcPr calcId="145621"/>
</workbook>
</file>

<file path=xl/calcChain.xml><?xml version="1.0" encoding="utf-8"?>
<calcChain xmlns="http://schemas.openxmlformats.org/spreadsheetml/2006/main">
  <c r="C19" i="6" l="1"/>
  <c r="D15" i="6"/>
  <c r="D14" i="6"/>
  <c r="D13" i="6"/>
  <c r="D8" i="6"/>
  <c r="D7" i="6"/>
  <c r="D6" i="6"/>
  <c r="D9" i="6" s="1"/>
  <c r="D16" i="6" l="1"/>
  <c r="D27" i="6"/>
  <c r="D26" i="6"/>
  <c r="C27" i="1"/>
  <c r="D27" i="1" s="1"/>
  <c r="E27" i="1" s="1"/>
  <c r="C26" i="1"/>
  <c r="D26" i="1" s="1"/>
  <c r="E26" i="1" s="1"/>
  <c r="C25" i="1"/>
  <c r="D25" i="1" s="1"/>
  <c r="E25" i="1" s="1"/>
  <c r="C24" i="1"/>
  <c r="D24" i="1" s="1"/>
  <c r="E24" i="1" s="1"/>
  <c r="C23" i="1"/>
  <c r="D23" i="1" s="1"/>
  <c r="E23" i="1" s="1"/>
  <c r="C8" i="1"/>
  <c r="D8" i="1" s="1"/>
  <c r="E8" i="1" s="1"/>
  <c r="C12" i="1"/>
  <c r="D12" i="1" s="1"/>
  <c r="E12" i="1" s="1"/>
  <c r="C11" i="1"/>
  <c r="D11" i="1" s="1"/>
  <c r="E11" i="1" s="1"/>
  <c r="C10" i="1"/>
  <c r="D10" i="1" s="1"/>
  <c r="E10" i="1" s="1"/>
  <c r="C9" i="1"/>
  <c r="D9" i="1" s="1"/>
  <c r="E9" i="1" s="1"/>
  <c r="B13" i="2" l="1"/>
  <c r="B8" i="5"/>
  <c r="B9" i="4"/>
  <c r="C13" i="2"/>
  <c r="C8" i="5"/>
  <c r="C9" i="4"/>
  <c r="D28" i="6"/>
  <c r="D8" i="5" l="1"/>
  <c r="E8" i="5" s="1"/>
  <c r="F8" i="5" s="1"/>
  <c r="B10" i="5" s="1"/>
  <c r="D9" i="4"/>
  <c r="E9" i="4" s="1"/>
  <c r="F9" i="4" s="1"/>
  <c r="B11" i="4" s="1"/>
  <c r="D13" i="2"/>
  <c r="E13" i="2" s="1"/>
  <c r="F13" i="2" s="1"/>
  <c r="B15" i="2" s="1"/>
</calcChain>
</file>

<file path=xl/sharedStrings.xml><?xml version="1.0" encoding="utf-8"?>
<sst xmlns="http://schemas.openxmlformats.org/spreadsheetml/2006/main" count="94" uniqueCount="46">
  <si>
    <t>Formula Calcolo Oblazione (X):</t>
  </si>
  <si>
    <t>X = 516 + ((5164 - 516) * (2 * ΔV) / Vi)</t>
  </si>
  <si>
    <t>Condizione: Se 2*ΔV &gt; Vi allora X = 5164</t>
  </si>
  <si>
    <t>Vi</t>
  </si>
  <si>
    <t>Vf</t>
  </si>
  <si>
    <t>ΔV</t>
  </si>
  <si>
    <t>2*ΔV</t>
  </si>
  <si>
    <t>Oblazione (X)</t>
  </si>
  <si>
    <t>calcolo oblazione semplificata</t>
  </si>
  <si>
    <t>X = 1032 + ((10328 - 1032) * (2 * ΔV) / Vi)</t>
  </si>
  <si>
    <t>Condizione: Se 2*ΔV &gt; Vi allora X = 10328</t>
  </si>
  <si>
    <t>calcolo oblazione doppia conformità:</t>
  </si>
  <si>
    <t>X = 1238 + ((10328 - 1238) * (2 * ΔV) / Vi)</t>
  </si>
  <si>
    <t>X = 1032 + ((5164 - 1032) * (2 * ΔV) / Vi)</t>
  </si>
  <si>
    <t>SANZIONE ART. 209 BIS COMMA 10 L.R. 65/2014</t>
  </si>
  <si>
    <t>Superficie Convenzionale</t>
  </si>
  <si>
    <t>Coefficiente</t>
  </si>
  <si>
    <t>Stato di Conservazione</t>
  </si>
  <si>
    <r>
      <t xml:space="preserve">VALORE INIZIALE DELL'IMMOBILE </t>
    </r>
    <r>
      <rPr>
        <b/>
        <i/>
        <sz val="11"/>
        <color theme="1"/>
        <rFont val="Calibri"/>
        <family val="2"/>
        <scheme val="minor"/>
      </rPr>
      <t>ante operam</t>
    </r>
  </si>
  <si>
    <t>Valore Venale Precedente</t>
  </si>
  <si>
    <t>VVP</t>
  </si>
  <si>
    <t>VVA</t>
  </si>
  <si>
    <t xml:space="preserve">Superficie </t>
  </si>
  <si>
    <t>SANZIONE ART. 206 BIS COMMA 3 L.R. 65/2014</t>
  </si>
  <si>
    <t>Calcolo</t>
  </si>
  <si>
    <t xml:space="preserve">OBLAZIONE </t>
  </si>
  <si>
    <t>Doppia Conformità Sincrona</t>
  </si>
  <si>
    <t>Parametri</t>
  </si>
  <si>
    <t>Superificie 
mq.</t>
  </si>
  <si>
    <t>Superficie dei balconi, terrazze e simili, di pertinenza esclusiva nella singola unita' immobiliare</t>
  </si>
  <si>
    <r>
      <t xml:space="preserve">Immobile Stato Iniziale </t>
    </r>
    <r>
      <rPr>
        <i/>
        <sz val="11"/>
        <color theme="1"/>
        <rFont val="Calibri"/>
        <family val="2"/>
        <scheme val="minor"/>
      </rPr>
      <t xml:space="preserve">ante operam  </t>
    </r>
  </si>
  <si>
    <t>Superficie convenzionale 
mq.</t>
  </si>
  <si>
    <r>
      <t xml:space="preserve">Superficie dei vani accessori a </t>
    </r>
    <r>
      <rPr>
        <b/>
        <u/>
        <sz val="9"/>
        <color theme="1"/>
        <rFont val="Calibri"/>
        <family val="2"/>
        <scheme val="minor"/>
      </rPr>
      <t>servizio indiretto</t>
    </r>
    <r>
      <rPr>
        <sz val="9"/>
        <color theme="1"/>
        <rFont val="Calibri"/>
        <family val="2"/>
        <scheme val="minor"/>
      </rPr>
      <t xml:space="preserve"> dei vani principali, quali soffitte, cantine e simili,  qualora </t>
    </r>
    <r>
      <rPr>
        <b/>
        <u/>
        <sz val="9"/>
        <color theme="1"/>
        <rFont val="Calibri"/>
        <family val="2"/>
        <scheme val="minor"/>
      </rPr>
      <t>non</t>
    </r>
    <r>
      <rPr>
        <sz val="9"/>
        <color theme="1"/>
        <rFont val="Calibri"/>
        <family val="2"/>
        <scheme val="minor"/>
      </rPr>
      <t xml:space="preserve"> comunicanti con i vani di cui sopra</t>
    </r>
  </si>
  <si>
    <r>
      <t xml:space="preserve">Superficie dei vani principali e dei vani accessori a </t>
    </r>
    <r>
      <rPr>
        <b/>
        <u/>
        <sz val="9"/>
        <color theme="1"/>
        <rFont val="Calibri"/>
        <family val="2"/>
        <scheme val="minor"/>
      </rPr>
      <t>servizio diretto</t>
    </r>
    <r>
      <rPr>
        <sz val="9"/>
        <color theme="1"/>
        <rFont val="Calibri"/>
        <family val="2"/>
        <scheme val="minor"/>
      </rPr>
      <t xml:space="preserve"> di quelli principali quali bagni, ripostigli, ingressi, corridoi e simili</t>
    </r>
  </si>
  <si>
    <r>
      <t>Immobile Stato Finale post</t>
    </r>
    <r>
      <rPr>
        <i/>
        <sz val="11"/>
        <color theme="1"/>
        <rFont val="Calibri"/>
        <family val="2"/>
        <scheme val="minor"/>
      </rPr>
      <t xml:space="preserve"> operam  </t>
    </r>
  </si>
  <si>
    <t>Anni vetustà</t>
  </si>
  <si>
    <t xml:space="preserve">Valore Immobile </t>
  </si>
  <si>
    <t>Valore medio OMI</t>
  </si>
  <si>
    <t>ΔVV</t>
  </si>
  <si>
    <r>
      <t xml:space="preserve">Valore Venale Precedente </t>
    </r>
    <r>
      <rPr>
        <b/>
        <sz val="9"/>
        <color theme="1"/>
        <rFont val="Calibri"/>
        <family val="2"/>
        <scheme val="minor"/>
      </rPr>
      <t>(SCxSVxVM)</t>
    </r>
  </si>
  <si>
    <r>
      <t xml:space="preserve">Valore Venale Attuale </t>
    </r>
    <r>
      <rPr>
        <b/>
        <sz val="9"/>
        <color theme="1"/>
        <rFont val="Calibri"/>
        <family val="2"/>
        <scheme val="minor"/>
      </rPr>
      <t>(SCxSVxVM)</t>
    </r>
  </si>
  <si>
    <t>Valore</t>
  </si>
  <si>
    <t>Valori da inserire</t>
  </si>
  <si>
    <t>Celle Bloccate</t>
  </si>
  <si>
    <t>Note per la compilazione</t>
  </si>
  <si>
    <t>Condizione: Se 2*ΔV &gt; Vi allora X = 10238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</si>
</sst>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44" fontId="0" fillId="0" borderId="0" xfId="1" applyFont="1"/>
    <xf numFmtId="0" fontId="0" fillId="0" borderId="0" xfId="0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2" fillId="0" borderId="0" xfId="0" applyFont="1" applyBorder="1"/>
    <xf numFmtId="0" fontId="2" fillId="0" borderId="5" xfId="0" applyFont="1" applyBorder="1"/>
    <xf numFmtId="44" fontId="2" fillId="0" borderId="0" xfId="1" applyFont="1" applyBorder="1"/>
    <xf numFmtId="44" fontId="2" fillId="0" borderId="5" xfId="1" applyFont="1" applyBorder="1"/>
    <xf numFmtId="44" fontId="2" fillId="0" borderId="7" xfId="1" applyFont="1" applyBorder="1"/>
    <xf numFmtId="44" fontId="2" fillId="0" borderId="8" xfId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/>
    <xf numFmtId="0" fontId="3" fillId="0" borderId="5" xfId="0" applyFont="1" applyBorder="1"/>
    <xf numFmtId="44" fontId="3" fillId="0" borderId="0" xfId="1" applyFont="1" applyBorder="1"/>
    <xf numFmtId="44" fontId="3" fillId="0" borderId="5" xfId="1" applyFont="1" applyBorder="1"/>
    <xf numFmtId="0" fontId="3" fillId="0" borderId="8" xfId="0" applyFont="1" applyBorder="1"/>
    <xf numFmtId="0" fontId="0" fillId="0" borderId="5" xfId="0" applyBorder="1"/>
    <xf numFmtId="0" fontId="4" fillId="0" borderId="4" xfId="0" applyFont="1" applyBorder="1"/>
    <xf numFmtId="0" fontId="0" fillId="0" borderId="0" xfId="0" applyBorder="1"/>
    <xf numFmtId="0" fontId="0" fillId="4" borderId="1" xfId="0" applyFill="1" applyBorder="1"/>
    <xf numFmtId="0" fontId="0" fillId="4" borderId="2" xfId="0" applyFill="1" applyBorder="1"/>
    <xf numFmtId="0" fontId="0" fillId="4" borderId="13" xfId="0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6" borderId="20" xfId="0" applyFill="1" applyBorder="1" applyAlignment="1" applyProtection="1">
      <alignment horizontal="right"/>
      <protection locked="0"/>
    </xf>
    <xf numFmtId="0" fontId="2" fillId="6" borderId="21" xfId="0" applyFont="1" applyFill="1" applyBorder="1" applyAlignment="1" applyProtection="1">
      <alignment horizontal="center" vertical="center"/>
      <protection locked="0"/>
    </xf>
    <xf numFmtId="0" fontId="0" fillId="6" borderId="20" xfId="0" applyFill="1" applyBorder="1" applyProtection="1">
      <protection locked="0"/>
    </xf>
    <xf numFmtId="0" fontId="7" fillId="9" borderId="6" xfId="0" applyFont="1" applyFill="1" applyBorder="1"/>
    <xf numFmtId="44" fontId="5" fillId="9" borderId="7" xfId="1" applyFont="1" applyFill="1" applyBorder="1"/>
    <xf numFmtId="0" fontId="2" fillId="2" borderId="9" xfId="0" applyFont="1" applyFill="1" applyBorder="1"/>
    <xf numFmtId="44" fontId="2" fillId="2" borderId="9" xfId="1" applyFont="1" applyFill="1" applyBorder="1"/>
    <xf numFmtId="0" fontId="2" fillId="2" borderId="9" xfId="0" applyFont="1" applyFill="1" applyBorder="1" applyAlignment="1">
      <alignment horizontal="center" vertical="center"/>
    </xf>
    <xf numFmtId="44" fontId="3" fillId="2" borderId="9" xfId="1" applyFont="1" applyFill="1" applyBorder="1"/>
    <xf numFmtId="0" fontId="3" fillId="2" borderId="9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4" xfId="0" applyFont="1" applyBorder="1"/>
    <xf numFmtId="0" fontId="3" fillId="0" borderId="6" xfId="0" applyFont="1" applyBorder="1"/>
    <xf numFmtId="44" fontId="3" fillId="0" borderId="7" xfId="1" applyFont="1" applyBorder="1"/>
    <xf numFmtId="44" fontId="3" fillId="0" borderId="8" xfId="1" applyFont="1" applyBorder="1"/>
    <xf numFmtId="0" fontId="0" fillId="0" borderId="0" xfId="0" applyAlignment="1"/>
    <xf numFmtId="0" fontId="8" fillId="5" borderId="9" xfId="0" applyFont="1" applyFill="1" applyBorder="1" applyAlignment="1">
      <alignment wrapText="1"/>
    </xf>
    <xf numFmtId="9" fontId="8" fillId="5" borderId="9" xfId="2" applyFont="1" applyFill="1" applyBorder="1" applyAlignment="1">
      <alignment horizontal="center" vertical="center"/>
    </xf>
    <xf numFmtId="2" fontId="8" fillId="7" borderId="15" xfId="0" applyNumberFormat="1" applyFont="1" applyFill="1" applyBorder="1" applyAlignment="1" applyProtection="1">
      <alignment horizontal="center" vertical="center"/>
      <protection locked="0"/>
    </xf>
    <xf numFmtId="2" fontId="8" fillId="5" borderId="9" xfId="0" applyNumberFormat="1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 wrapText="1"/>
    </xf>
    <xf numFmtId="0" fontId="8" fillId="5" borderId="17" xfId="0" applyFont="1" applyFill="1" applyBorder="1" applyProtection="1">
      <protection locked="0"/>
    </xf>
    <xf numFmtId="0" fontId="12" fillId="5" borderId="18" xfId="0" applyFont="1" applyFill="1" applyBorder="1" applyAlignment="1" applyProtection="1">
      <alignment horizontal="center" vertical="center"/>
      <protection locked="0"/>
    </xf>
    <xf numFmtId="0" fontId="8" fillId="5" borderId="16" xfId="0" applyFont="1" applyFill="1" applyBorder="1" applyProtection="1">
      <protection locked="0"/>
    </xf>
    <xf numFmtId="0" fontId="0" fillId="0" borderId="0" xfId="1" applyNumberFormat="1" applyFont="1"/>
    <xf numFmtId="0" fontId="8" fillId="5" borderId="10" xfId="0" applyFont="1" applyFill="1" applyBorder="1" applyAlignment="1">
      <alignment wrapText="1"/>
    </xf>
    <xf numFmtId="1" fontId="8" fillId="7" borderId="15" xfId="0" applyNumberFormat="1" applyFont="1" applyFill="1" applyBorder="1" applyAlignment="1" applyProtection="1">
      <alignment horizontal="center" vertical="center"/>
      <protection locked="0"/>
    </xf>
    <xf numFmtId="44" fontId="8" fillId="7" borderId="15" xfId="1" applyFont="1" applyFill="1" applyBorder="1" applyAlignment="1" applyProtection="1">
      <alignment horizontal="center" vertical="center"/>
      <protection locked="0"/>
    </xf>
    <xf numFmtId="0" fontId="8" fillId="5" borderId="13" xfId="0" applyFont="1" applyFill="1" applyBorder="1" applyAlignment="1">
      <alignment wrapText="1"/>
    </xf>
    <xf numFmtId="9" fontId="8" fillId="5" borderId="13" xfId="2" applyFont="1" applyFill="1" applyBorder="1" applyAlignment="1">
      <alignment horizontal="center" vertical="center"/>
    </xf>
    <xf numFmtId="2" fontId="8" fillId="7" borderId="14" xfId="0" applyNumberFormat="1" applyFont="1" applyFill="1" applyBorder="1" applyAlignment="1" applyProtection="1">
      <alignment horizontal="center" vertical="center"/>
      <protection locked="0"/>
    </xf>
    <xf numFmtId="2" fontId="8" fillId="5" borderId="13" xfId="0" applyNumberFormat="1" applyFont="1" applyFill="1" applyBorder="1" applyAlignment="1">
      <alignment horizontal="center" vertical="center"/>
    </xf>
    <xf numFmtId="44" fontId="8" fillId="5" borderId="16" xfId="1" applyFont="1" applyFill="1" applyBorder="1" applyProtection="1"/>
    <xf numFmtId="44" fontId="8" fillId="5" borderId="1" xfId="1" applyFont="1" applyFill="1" applyBorder="1" applyProtection="1"/>
    <xf numFmtId="44" fontId="12" fillId="6" borderId="22" xfId="0" applyNumberFormat="1" applyFont="1" applyFill="1" applyBorder="1" applyProtection="1"/>
    <xf numFmtId="2" fontId="12" fillId="5" borderId="24" xfId="0" applyNumberFormat="1" applyFont="1" applyFill="1" applyBorder="1" applyAlignment="1" applyProtection="1">
      <alignment horizontal="center" vertical="center"/>
    </xf>
    <xf numFmtId="2" fontId="12" fillId="5" borderId="24" xfId="0" applyNumberFormat="1" applyFont="1" applyFill="1" applyBorder="1" applyAlignment="1">
      <alignment horizontal="center" vertical="center"/>
    </xf>
    <xf numFmtId="0" fontId="11" fillId="0" borderId="0" xfId="0" applyFont="1" applyProtection="1">
      <protection locked="0"/>
    </xf>
    <xf numFmtId="0" fontId="0" fillId="7" borderId="9" xfId="0" applyFill="1" applyBorder="1"/>
    <xf numFmtId="0" fontId="0" fillId="5" borderId="9" xfId="0" applyFill="1" applyBorder="1"/>
    <xf numFmtId="0" fontId="0" fillId="6" borderId="9" xfId="0" applyFill="1" applyBorder="1"/>
    <xf numFmtId="0" fontId="11" fillId="0" borderId="0" xfId="0" applyFont="1" applyAlignment="1">
      <alignment horizontal="right"/>
    </xf>
    <xf numFmtId="164" fontId="8" fillId="5" borderId="12" xfId="0" applyNumberFormat="1" applyFont="1" applyFill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3" borderId="10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12" fillId="5" borderId="23" xfId="0" applyFont="1" applyFill="1" applyBorder="1" applyAlignment="1">
      <alignment horizontal="right" wrapText="1"/>
    </xf>
    <xf numFmtId="0" fontId="12" fillId="5" borderId="19" xfId="0" applyFont="1" applyFill="1" applyBorder="1" applyAlignment="1">
      <alignment horizontal="right" wrapText="1"/>
    </xf>
    <xf numFmtId="0" fontId="4" fillId="8" borderId="10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41672</xdr:colOff>
      <xdr:row>0</xdr:row>
      <xdr:rowOff>101202</xdr:rowOff>
    </xdr:from>
    <xdr:to>
      <xdr:col>4</xdr:col>
      <xdr:colOff>667</xdr:colOff>
      <xdr:row>2</xdr:row>
      <xdr:rowOff>78987</xdr:rowOff>
    </xdr:to>
    <xdr:sp macro="" textlink="">
      <xdr:nvSpPr>
        <xdr:cNvPr id="2" name="CasellaDiTesto 1"/>
        <xdr:cNvSpPr txBox="1"/>
      </xdr:nvSpPr>
      <xdr:spPr>
        <a:xfrm>
          <a:off x="41672" y="101202"/>
          <a:ext cx="4823715" cy="3587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100" b="1" i="1"/>
            <a:t>Calcolo della Superficie Convenzionale e  del Valore Venale dell'immobile</a:t>
          </a:r>
        </a:p>
      </xdr:txBody>
    </xdr:sp>
    <xdr:clientData/>
  </xdr:twoCellAnchor>
  <xdr:twoCellAnchor editAs="oneCell">
    <xdr:from>
      <xdr:col>0</xdr:col>
      <xdr:colOff>77289</xdr:colOff>
      <xdr:row>0</xdr:row>
      <xdr:rowOff>137161</xdr:rowOff>
    </xdr:from>
    <xdr:to>
      <xdr:col>0</xdr:col>
      <xdr:colOff>335280</xdr:colOff>
      <xdr:row>2</xdr:row>
      <xdr:rowOff>31225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89" y="137161"/>
          <a:ext cx="257991" cy="275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31"/>
  <sheetViews>
    <sheetView showGridLines="0" tabSelected="1" zoomScale="90" zoomScaleNormal="90" workbookViewId="0">
      <selection activeCell="J21" sqref="J21"/>
    </sheetView>
  </sheetViews>
  <sheetFormatPr defaultRowHeight="15" x14ac:dyDescent="0.25"/>
  <cols>
    <col min="1" max="1" width="35.5703125" style="2" customWidth="1"/>
    <col min="2" max="2" width="13.85546875" style="2" customWidth="1"/>
    <col min="3" max="3" width="11" style="2" customWidth="1"/>
    <col min="4" max="4" width="12.5703125" style="2" customWidth="1"/>
    <col min="5" max="5" width="17.28515625" style="2" customWidth="1"/>
    <col min="6" max="16384" width="9.140625" style="2"/>
  </cols>
  <sheetData>
    <row r="4" spans="1:5" x14ac:dyDescent="0.25">
      <c r="A4" s="73" t="s">
        <v>30</v>
      </c>
      <c r="B4" s="74"/>
      <c r="C4" s="74"/>
      <c r="D4" s="75"/>
    </row>
    <row r="5" spans="1:5" ht="36" x14ac:dyDescent="0.25">
      <c r="A5" s="47" t="s">
        <v>27</v>
      </c>
      <c r="B5" s="47" t="s">
        <v>16</v>
      </c>
      <c r="C5" s="48" t="s">
        <v>28</v>
      </c>
      <c r="D5" s="48" t="s">
        <v>31</v>
      </c>
    </row>
    <row r="6" spans="1:5" ht="47.25" customHeight="1" x14ac:dyDescent="0.25">
      <c r="A6" s="43" t="s">
        <v>33</v>
      </c>
      <c r="B6" s="44">
        <v>1</v>
      </c>
      <c r="C6" s="45">
        <v>0</v>
      </c>
      <c r="D6" s="46">
        <f>B6*C6</f>
        <v>0</v>
      </c>
    </row>
    <row r="7" spans="1:5" ht="48.75" x14ac:dyDescent="0.25">
      <c r="A7" s="43" t="s">
        <v>32</v>
      </c>
      <c r="B7" s="44">
        <v>0.5</v>
      </c>
      <c r="C7" s="45">
        <v>0</v>
      </c>
      <c r="D7" s="46">
        <f t="shared" ref="D7:D8" si="0">B7*C7</f>
        <v>0</v>
      </c>
      <c r="E7" s="42"/>
    </row>
    <row r="8" spans="1:5" ht="37.5" thickBot="1" x14ac:dyDescent="0.3">
      <c r="A8" s="43" t="s">
        <v>29</v>
      </c>
      <c r="B8" s="44">
        <v>0.1</v>
      </c>
      <c r="C8" s="45">
        <v>0</v>
      </c>
      <c r="D8" s="46">
        <f t="shared" si="0"/>
        <v>0</v>
      </c>
    </row>
    <row r="9" spans="1:5" ht="15.75" thickBot="1" x14ac:dyDescent="0.3">
      <c r="A9" s="76" t="s">
        <v>15</v>
      </c>
      <c r="B9" s="77"/>
      <c r="C9" s="77"/>
      <c r="D9" s="64">
        <f>SUM(D6:D8)</f>
        <v>0</v>
      </c>
    </row>
    <row r="11" spans="1:5" s="26" customFormat="1" x14ac:dyDescent="0.25">
      <c r="A11" s="73" t="s">
        <v>34</v>
      </c>
      <c r="B11" s="74"/>
      <c r="C11" s="74"/>
      <c r="D11" s="75"/>
    </row>
    <row r="12" spans="1:5" s="26" customFormat="1" ht="36" x14ac:dyDescent="0.25">
      <c r="A12" s="48" t="s">
        <v>27</v>
      </c>
      <c r="B12" s="48" t="s">
        <v>16</v>
      </c>
      <c r="C12" s="48" t="s">
        <v>28</v>
      </c>
      <c r="D12" s="48" t="s">
        <v>31</v>
      </c>
    </row>
    <row r="13" spans="1:5" s="26" customFormat="1" ht="48.75" x14ac:dyDescent="0.25">
      <c r="A13" s="43" t="s">
        <v>33</v>
      </c>
      <c r="B13" s="44">
        <v>1</v>
      </c>
      <c r="C13" s="45">
        <v>0</v>
      </c>
      <c r="D13" s="46">
        <f>B13*C13</f>
        <v>0</v>
      </c>
    </row>
    <row r="14" spans="1:5" s="26" customFormat="1" ht="48.75" x14ac:dyDescent="0.25">
      <c r="A14" s="43" t="s">
        <v>32</v>
      </c>
      <c r="B14" s="44">
        <v>0.5</v>
      </c>
      <c r="C14" s="45">
        <v>0</v>
      </c>
      <c r="D14" s="46">
        <f t="shared" ref="D14:D15" si="1">B14*C14</f>
        <v>0</v>
      </c>
    </row>
    <row r="15" spans="1:5" ht="37.5" thickBot="1" x14ac:dyDescent="0.3">
      <c r="A15" s="56" t="s">
        <v>29</v>
      </c>
      <c r="B15" s="57">
        <v>0.1</v>
      </c>
      <c r="C15" s="58">
        <v>0</v>
      </c>
      <c r="D15" s="59">
        <f t="shared" si="1"/>
        <v>0</v>
      </c>
    </row>
    <row r="16" spans="1:5" ht="15.75" thickBot="1" x14ac:dyDescent="0.3">
      <c r="A16" s="76" t="s">
        <v>15</v>
      </c>
      <c r="B16" s="77"/>
      <c r="C16" s="77"/>
      <c r="D16" s="63">
        <f>SUM(D13:D15)</f>
        <v>0</v>
      </c>
    </row>
    <row r="18" spans="1:5" x14ac:dyDescent="0.25">
      <c r="A18" s="48" t="s">
        <v>27</v>
      </c>
      <c r="B18" s="48" t="s">
        <v>35</v>
      </c>
      <c r="C18" s="48" t="s">
        <v>16</v>
      </c>
    </row>
    <row r="19" spans="1:5" x14ac:dyDescent="0.25">
      <c r="A19" s="53" t="s">
        <v>17</v>
      </c>
      <c r="B19" s="54">
        <v>1</v>
      </c>
      <c r="C19" s="70">
        <f>VLOOKUP(B19,'SCIA Calcolo Oblazione 36 BIS'!A30:B75,2)</f>
        <v>0.99</v>
      </c>
    </row>
    <row r="21" spans="1:5" ht="24" x14ac:dyDescent="0.25">
      <c r="A21" s="48" t="s">
        <v>27</v>
      </c>
      <c r="B21" s="48" t="s">
        <v>37</v>
      </c>
    </row>
    <row r="22" spans="1:5" x14ac:dyDescent="0.25">
      <c r="A22" s="53" t="s">
        <v>36</v>
      </c>
      <c r="B22" s="55">
        <v>0</v>
      </c>
    </row>
    <row r="24" spans="1:5" x14ac:dyDescent="0.25">
      <c r="A24" s="71" t="s">
        <v>18</v>
      </c>
      <c r="B24" s="72"/>
      <c r="C24" s="72"/>
      <c r="D24" s="72"/>
      <c r="E24" s="42"/>
    </row>
    <row r="25" spans="1:5" x14ac:dyDescent="0.25">
      <c r="A25" s="23"/>
      <c r="B25" s="24"/>
      <c r="C25" s="25" t="s">
        <v>41</v>
      </c>
      <c r="D25" s="25" t="s">
        <v>22</v>
      </c>
    </row>
    <row r="26" spans="1:5" ht="15.75" thickBot="1" x14ac:dyDescent="0.3">
      <c r="A26" s="49" t="s">
        <v>40</v>
      </c>
      <c r="B26" s="50" t="s">
        <v>21</v>
      </c>
      <c r="C26" s="51"/>
      <c r="D26" s="60">
        <f>D16*C19*B22</f>
        <v>0</v>
      </c>
    </row>
    <row r="27" spans="1:5" ht="15.75" thickBot="1" x14ac:dyDescent="0.3">
      <c r="A27" s="49" t="s">
        <v>39</v>
      </c>
      <c r="B27" s="50" t="s">
        <v>20</v>
      </c>
      <c r="C27" s="51"/>
      <c r="D27" s="61">
        <f>D9*C19*B22</f>
        <v>0</v>
      </c>
    </row>
    <row r="28" spans="1:5" ht="15.75" thickBot="1" x14ac:dyDescent="0.3">
      <c r="A28" s="27" t="s">
        <v>19</v>
      </c>
      <c r="B28" s="28" t="s">
        <v>38</v>
      </c>
      <c r="C28" s="29"/>
      <c r="D28" s="62">
        <f>D26-D27</f>
        <v>0</v>
      </c>
    </row>
    <row r="29" spans="1:5" ht="15.75" thickTop="1" x14ac:dyDescent="0.25">
      <c r="A29" s="65" t="s">
        <v>44</v>
      </c>
      <c r="B29" s="26"/>
      <c r="C29" s="26"/>
      <c r="D29" s="26"/>
    </row>
    <row r="30" spans="1:5" x14ac:dyDescent="0.25">
      <c r="A30" s="69" t="s">
        <v>42</v>
      </c>
      <c r="B30" s="66"/>
    </row>
    <row r="31" spans="1:5" x14ac:dyDescent="0.25">
      <c r="A31" s="69" t="s">
        <v>43</v>
      </c>
      <c r="B31" s="67"/>
      <c r="C31" s="68"/>
    </row>
  </sheetData>
  <mergeCells count="5">
    <mergeCell ref="A24:D24"/>
    <mergeCell ref="A4:D4"/>
    <mergeCell ref="A11:D11"/>
    <mergeCell ref="A16:C16"/>
    <mergeCell ref="A9:C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zoomScale="130" zoomScaleNormal="130" workbookViewId="0">
      <selection activeCell="C14" sqref="C14"/>
    </sheetView>
  </sheetViews>
  <sheetFormatPr defaultRowHeight="15" outlineLevelRow="1" x14ac:dyDescent="0.25"/>
  <cols>
    <col min="1" max="1" width="27.7109375" customWidth="1"/>
    <col min="2" max="2" width="20.42578125" customWidth="1"/>
    <col min="3" max="3" width="14.28515625" customWidth="1"/>
    <col min="4" max="4" width="16.5703125" customWidth="1"/>
    <col min="5" max="5" width="17" customWidth="1"/>
    <col min="6" max="6" width="14.5703125" customWidth="1"/>
  </cols>
  <sheetData>
    <row r="1" spans="1:6" ht="19.5" x14ac:dyDescent="0.3">
      <c r="A1" s="78" t="s">
        <v>23</v>
      </c>
      <c r="B1" s="79"/>
      <c r="C1" s="79"/>
      <c r="D1" s="79"/>
      <c r="E1" s="79"/>
      <c r="F1" s="80"/>
    </row>
    <row r="2" spans="1:6" s="2" customFormat="1" ht="11.25" customHeight="1" x14ac:dyDescent="0.3">
      <c r="A2" s="21"/>
      <c r="B2" s="22"/>
      <c r="C2" s="22"/>
      <c r="D2" s="22"/>
      <c r="E2" s="22"/>
      <c r="F2" s="20"/>
    </row>
    <row r="3" spans="1:6" s="2" customFormat="1" x14ac:dyDescent="0.25">
      <c r="A3" s="7" t="s">
        <v>0</v>
      </c>
      <c r="B3" s="7"/>
      <c r="C3" s="22"/>
      <c r="D3" s="22"/>
      <c r="E3" s="22"/>
      <c r="F3" s="20"/>
    </row>
    <row r="4" spans="1:6" s="2" customFormat="1" x14ac:dyDescent="0.25">
      <c r="A4" s="7" t="s">
        <v>12</v>
      </c>
      <c r="B4" s="7"/>
      <c r="C4" s="22"/>
      <c r="D4" s="22"/>
      <c r="E4" s="22"/>
      <c r="F4" s="20"/>
    </row>
    <row r="5" spans="1:6" s="2" customFormat="1" x14ac:dyDescent="0.25">
      <c r="A5" s="7" t="s">
        <v>10</v>
      </c>
      <c r="B5" s="7"/>
      <c r="C5" s="22"/>
      <c r="D5" s="22"/>
      <c r="E5" s="22"/>
      <c r="F5" s="20"/>
    </row>
    <row r="6" spans="1:6" hidden="1" outlineLevel="1" x14ac:dyDescent="0.25">
      <c r="A6" s="3"/>
      <c r="B6" s="4" t="s">
        <v>8</v>
      </c>
      <c r="C6" s="4"/>
      <c r="D6" s="4"/>
      <c r="E6" s="4"/>
      <c r="F6" s="5"/>
    </row>
    <row r="7" spans="1:6" hidden="1" outlineLevel="1" x14ac:dyDescent="0.25">
      <c r="A7" s="6"/>
      <c r="B7" s="7"/>
      <c r="C7" s="7"/>
      <c r="D7" s="7"/>
      <c r="E7" s="7"/>
      <c r="F7" s="8"/>
    </row>
    <row r="8" spans="1:6" hidden="1" outlineLevel="1" x14ac:dyDescent="0.25">
      <c r="A8" s="6"/>
      <c r="B8" s="7" t="s">
        <v>0</v>
      </c>
      <c r="C8" s="7"/>
      <c r="D8" s="7"/>
      <c r="E8" s="7"/>
      <c r="F8" s="8"/>
    </row>
    <row r="9" spans="1:6" hidden="1" outlineLevel="1" x14ac:dyDescent="0.25">
      <c r="A9" s="6"/>
      <c r="B9" s="7" t="s">
        <v>12</v>
      </c>
      <c r="C9" s="7"/>
      <c r="D9" s="7"/>
      <c r="E9" s="7"/>
      <c r="F9" s="8"/>
    </row>
    <row r="10" spans="1:6" hidden="1" outlineLevel="1" x14ac:dyDescent="0.25">
      <c r="A10" s="6"/>
      <c r="B10" s="7" t="s">
        <v>10</v>
      </c>
      <c r="C10" s="7"/>
      <c r="D10" s="7"/>
      <c r="E10" s="7"/>
      <c r="F10" s="8"/>
    </row>
    <row r="11" spans="1:6" collapsed="1" x14ac:dyDescent="0.25">
      <c r="A11" s="6"/>
      <c r="B11" s="7"/>
      <c r="C11" s="7"/>
      <c r="D11" s="7"/>
      <c r="E11" s="7"/>
      <c r="F11" s="8"/>
    </row>
    <row r="12" spans="1:6" x14ac:dyDescent="0.25">
      <c r="A12" s="81" t="s">
        <v>24</v>
      </c>
      <c r="B12" s="32" t="s">
        <v>21</v>
      </c>
      <c r="C12" s="32" t="s">
        <v>20</v>
      </c>
      <c r="D12" s="32" t="s">
        <v>5</v>
      </c>
      <c r="E12" s="32" t="s">
        <v>6</v>
      </c>
      <c r="F12" s="32" t="s">
        <v>7</v>
      </c>
    </row>
    <row r="13" spans="1:6" x14ac:dyDescent="0.25">
      <c r="A13" s="82"/>
      <c r="B13" s="33">
        <f>'Calcolo VV '!D26</f>
        <v>0</v>
      </c>
      <c r="C13" s="33">
        <f>'Calcolo VV '!D27</f>
        <v>0</v>
      </c>
      <c r="D13" s="33">
        <f>B13-C13</f>
        <v>0</v>
      </c>
      <c r="E13" s="33">
        <f>2*D13</f>
        <v>0</v>
      </c>
      <c r="F13" s="33" t="e">
        <f>IF(E13&gt;B13,10328,1238 + ((10328-1238)*(E13/B13)))</f>
        <v>#DIV/0!</v>
      </c>
    </row>
    <row r="14" spans="1:6" x14ac:dyDescent="0.25">
      <c r="A14" s="6"/>
      <c r="B14" s="9"/>
      <c r="C14" s="9"/>
      <c r="D14" s="9"/>
      <c r="E14" s="9"/>
      <c r="F14" s="10"/>
    </row>
    <row r="15" spans="1:6" ht="19.5" x14ac:dyDescent="0.3">
      <c r="A15" s="30" t="s">
        <v>25</v>
      </c>
      <c r="B15" s="31" t="e">
        <f>F13</f>
        <v>#DIV/0!</v>
      </c>
      <c r="C15" s="11"/>
      <c r="D15" s="11"/>
      <c r="E15" s="11"/>
      <c r="F15" s="12"/>
    </row>
  </sheetData>
  <mergeCells count="2">
    <mergeCell ref="A1:F1"/>
    <mergeCell ref="A12:A13"/>
  </mergeCells>
  <pageMargins left="0.75" right="0.75" top="1" bottom="1" header="0.5" footer="0.5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zoomScale="130" zoomScaleNormal="130" workbookViewId="0">
      <selection activeCell="C14" sqref="C14"/>
    </sheetView>
  </sheetViews>
  <sheetFormatPr defaultRowHeight="15" x14ac:dyDescent="0.25"/>
  <cols>
    <col min="1" max="1" width="27.7109375" style="2" customWidth="1"/>
    <col min="2" max="2" width="20.42578125" style="2" customWidth="1"/>
    <col min="3" max="3" width="16.42578125" style="2" customWidth="1"/>
    <col min="4" max="4" width="16.5703125" style="2" customWidth="1"/>
    <col min="5" max="5" width="17" style="2" customWidth="1"/>
    <col min="6" max="6" width="14.5703125" style="2" customWidth="1"/>
    <col min="7" max="16384" width="9.140625" style="2"/>
  </cols>
  <sheetData>
    <row r="1" spans="1:6" ht="19.5" x14ac:dyDescent="0.3">
      <c r="A1" s="78" t="s">
        <v>14</v>
      </c>
      <c r="B1" s="79"/>
      <c r="C1" s="79"/>
      <c r="D1" s="79"/>
      <c r="E1" s="79"/>
      <c r="F1" s="80"/>
    </row>
    <row r="2" spans="1:6" x14ac:dyDescent="0.25">
      <c r="A2" s="3"/>
      <c r="B2" s="83" t="s">
        <v>26</v>
      </c>
      <c r="C2" s="84"/>
      <c r="D2" s="4"/>
      <c r="E2" s="4"/>
      <c r="F2" s="5"/>
    </row>
    <row r="3" spans="1:6" x14ac:dyDescent="0.25">
      <c r="A3" s="6"/>
      <c r="B3" s="37" t="s">
        <v>0</v>
      </c>
      <c r="C3" s="14"/>
      <c r="D3" s="7"/>
      <c r="E3" s="7"/>
      <c r="F3" s="8"/>
    </row>
    <row r="4" spans="1:6" x14ac:dyDescent="0.25">
      <c r="A4" s="6"/>
      <c r="B4" s="38" t="s">
        <v>13</v>
      </c>
      <c r="C4" s="16"/>
      <c r="D4" s="7"/>
      <c r="E4" s="7"/>
      <c r="F4" s="8"/>
    </row>
    <row r="5" spans="1:6" x14ac:dyDescent="0.25">
      <c r="A5" s="6"/>
      <c r="B5" s="39" t="s">
        <v>45</v>
      </c>
      <c r="C5" s="19"/>
      <c r="D5" s="7"/>
      <c r="E5" s="7"/>
      <c r="F5" s="8"/>
    </row>
    <row r="6" spans="1:6" x14ac:dyDescent="0.25">
      <c r="A6" s="6"/>
      <c r="B6" s="4"/>
      <c r="C6" s="4"/>
      <c r="D6" s="7"/>
      <c r="E6" s="7"/>
      <c r="F6" s="8"/>
    </row>
    <row r="7" spans="1:6" x14ac:dyDescent="0.25">
      <c r="A7" s="6"/>
      <c r="B7" s="7"/>
      <c r="C7" s="7"/>
      <c r="D7" s="7"/>
      <c r="E7" s="7"/>
      <c r="F7" s="8"/>
    </row>
    <row r="8" spans="1:6" x14ac:dyDescent="0.25">
      <c r="A8" s="81" t="s">
        <v>24</v>
      </c>
      <c r="B8" s="34" t="s">
        <v>21</v>
      </c>
      <c r="C8" s="34" t="s">
        <v>20</v>
      </c>
      <c r="D8" s="34" t="s">
        <v>5</v>
      </c>
      <c r="E8" s="34" t="s">
        <v>6</v>
      </c>
      <c r="F8" s="32" t="s">
        <v>7</v>
      </c>
    </row>
    <row r="9" spans="1:6" x14ac:dyDescent="0.25">
      <c r="A9" s="82"/>
      <c r="B9" s="33">
        <f>'Calcolo VV '!D26</f>
        <v>0</v>
      </c>
      <c r="C9" s="33">
        <f>'Calcolo VV '!D27</f>
        <v>0</v>
      </c>
      <c r="D9" s="33">
        <f>B9-C9</f>
        <v>0</v>
      </c>
      <c r="E9" s="33">
        <f>2*D9</f>
        <v>0</v>
      </c>
      <c r="F9" s="33" t="e">
        <f>IF(E9&gt;B9,10328,1238 + ((10328-1238)*(E9/B9)))</f>
        <v>#DIV/0!</v>
      </c>
    </row>
    <row r="10" spans="1:6" x14ac:dyDescent="0.25">
      <c r="A10" s="6"/>
      <c r="B10" s="9"/>
      <c r="C10" s="9"/>
      <c r="D10" s="9"/>
      <c r="E10" s="9"/>
      <c r="F10" s="10"/>
    </row>
    <row r="11" spans="1:6" ht="19.5" x14ac:dyDescent="0.3">
      <c r="A11" s="30" t="s">
        <v>25</v>
      </c>
      <c r="B11" s="31" t="e">
        <f>F9</f>
        <v>#DIV/0!</v>
      </c>
      <c r="C11" s="11"/>
      <c r="D11" s="11"/>
      <c r="E11" s="11"/>
      <c r="F11" s="12"/>
    </row>
  </sheetData>
  <sheetProtection sheet="1" objects="1" scenarios="1"/>
  <mergeCells count="3">
    <mergeCell ref="A1:F1"/>
    <mergeCell ref="A8:A9"/>
    <mergeCell ref="B2:C2"/>
  </mergeCells>
  <pageMargins left="0.75" right="0.75" top="1" bottom="1" header="0.5" footer="0.5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zoomScale="205" zoomScaleNormal="205" workbookViewId="0">
      <selection activeCell="C14" sqref="C14"/>
    </sheetView>
  </sheetViews>
  <sheetFormatPr defaultRowHeight="15" x14ac:dyDescent="0.25"/>
  <cols>
    <col min="1" max="1" width="27.7109375" style="2" customWidth="1"/>
    <col min="2" max="2" width="20.42578125" style="2" customWidth="1"/>
    <col min="3" max="3" width="16.42578125" style="2" customWidth="1"/>
    <col min="4" max="4" width="16.5703125" style="2" customWidth="1"/>
    <col min="5" max="5" width="17" style="2" customWidth="1"/>
    <col min="6" max="6" width="14.5703125" style="2" customWidth="1"/>
    <col min="7" max="16384" width="9.140625" style="2"/>
  </cols>
  <sheetData>
    <row r="1" spans="1:6" ht="19.5" x14ac:dyDescent="0.3">
      <c r="A1" s="78" t="s">
        <v>14</v>
      </c>
      <c r="B1" s="79"/>
      <c r="C1" s="79"/>
      <c r="D1" s="79"/>
      <c r="E1" s="79"/>
      <c r="F1" s="80"/>
    </row>
    <row r="2" spans="1:6" x14ac:dyDescent="0.25">
      <c r="A2" s="3"/>
      <c r="B2" s="83" t="s">
        <v>26</v>
      </c>
      <c r="C2" s="84"/>
      <c r="D2" s="13"/>
      <c r="E2" s="13"/>
      <c r="F2" s="14"/>
    </row>
    <row r="3" spans="1:6" x14ac:dyDescent="0.25">
      <c r="A3" s="6"/>
      <c r="B3" s="37" t="s">
        <v>0</v>
      </c>
      <c r="C3" s="14"/>
      <c r="D3" s="15"/>
      <c r="E3" s="15"/>
      <c r="F3" s="16"/>
    </row>
    <row r="4" spans="1:6" x14ac:dyDescent="0.25">
      <c r="A4" s="6"/>
      <c r="B4" s="38" t="s">
        <v>13</v>
      </c>
      <c r="C4" s="16"/>
      <c r="D4" s="15"/>
      <c r="E4" s="15"/>
      <c r="F4" s="16"/>
    </row>
    <row r="5" spans="1:6" x14ac:dyDescent="0.25">
      <c r="A5" s="6"/>
      <c r="B5" s="39" t="s">
        <v>2</v>
      </c>
      <c r="C5" s="19"/>
      <c r="D5" s="15"/>
      <c r="E5" s="15"/>
      <c r="F5" s="16"/>
    </row>
    <row r="6" spans="1:6" x14ac:dyDescent="0.25">
      <c r="A6" s="6"/>
      <c r="B6" s="15"/>
      <c r="C6" s="15"/>
      <c r="D6" s="15"/>
      <c r="E6" s="15"/>
      <c r="F6" s="16"/>
    </row>
    <row r="7" spans="1:6" x14ac:dyDescent="0.25">
      <c r="A7" s="81" t="s">
        <v>24</v>
      </c>
      <c r="B7" s="36" t="s">
        <v>21</v>
      </c>
      <c r="C7" s="36" t="s">
        <v>20</v>
      </c>
      <c r="D7" s="36" t="s">
        <v>5</v>
      </c>
      <c r="E7" s="36" t="s">
        <v>6</v>
      </c>
      <c r="F7" s="36" t="s">
        <v>7</v>
      </c>
    </row>
    <row r="8" spans="1:6" x14ac:dyDescent="0.25">
      <c r="A8" s="82"/>
      <c r="B8" s="35">
        <f>'Calcolo VV '!D26</f>
        <v>0</v>
      </c>
      <c r="C8" s="35">
        <f>'Calcolo VV '!D27</f>
        <v>0</v>
      </c>
      <c r="D8" s="35">
        <f>B8-C8</f>
        <v>0</v>
      </c>
      <c r="E8" s="35">
        <f>2*D8</f>
        <v>0</v>
      </c>
      <c r="F8" s="35" t="e">
        <f>IF(E8&gt;B8,5164,1032 + ((5164-1032)*(E8/B8)))</f>
        <v>#DIV/0!</v>
      </c>
    </row>
    <row r="9" spans="1:6" x14ac:dyDescent="0.25">
      <c r="A9" s="6"/>
      <c r="B9" s="17"/>
      <c r="C9" s="17"/>
      <c r="D9" s="17"/>
      <c r="E9" s="17"/>
      <c r="F9" s="18"/>
    </row>
    <row r="10" spans="1:6" ht="19.5" x14ac:dyDescent="0.3">
      <c r="A10" s="30" t="s">
        <v>25</v>
      </c>
      <c r="B10" s="31" t="e">
        <f>F8</f>
        <v>#DIV/0!</v>
      </c>
      <c r="C10" s="40"/>
      <c r="D10" s="40"/>
      <c r="E10" s="40"/>
      <c r="F10" s="41"/>
    </row>
  </sheetData>
  <mergeCells count="3">
    <mergeCell ref="A1:F1"/>
    <mergeCell ref="B2:C2"/>
    <mergeCell ref="A7:A8"/>
  </mergeCells>
  <pageMargins left="0.75" right="0.75" top="1" bottom="1" header="0.5" footer="0.5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opLeftCell="A24" workbookViewId="0">
      <selection activeCell="C14" sqref="C14"/>
    </sheetView>
  </sheetViews>
  <sheetFormatPr defaultRowHeight="15" x14ac:dyDescent="0.25"/>
  <cols>
    <col min="1" max="1" width="13" customWidth="1"/>
    <col min="2" max="2" width="13.140625" bestFit="1" customWidth="1"/>
    <col min="3" max="3" width="12" bestFit="1" customWidth="1"/>
    <col min="4" max="5" width="14.5703125" customWidth="1"/>
  </cols>
  <sheetData>
    <row r="1" spans="1:5" x14ac:dyDescent="0.25">
      <c r="A1" t="s">
        <v>11</v>
      </c>
    </row>
    <row r="3" spans="1:5" x14ac:dyDescent="0.25">
      <c r="A3" t="s">
        <v>0</v>
      </c>
    </row>
    <row r="4" spans="1:5" x14ac:dyDescent="0.25">
      <c r="A4" t="s">
        <v>1</v>
      </c>
    </row>
    <row r="5" spans="1:5" x14ac:dyDescent="0.25">
      <c r="A5" t="s">
        <v>2</v>
      </c>
    </row>
    <row r="7" spans="1:5" x14ac:dyDescent="0.25">
      <c r="A7" t="s">
        <v>3</v>
      </c>
      <c r="B7" t="s">
        <v>4</v>
      </c>
      <c r="C7" t="s">
        <v>5</v>
      </c>
      <c r="D7" t="s">
        <v>6</v>
      </c>
      <c r="E7" t="s">
        <v>7</v>
      </c>
    </row>
    <row r="8" spans="1:5" x14ac:dyDescent="0.25">
      <c r="A8" s="1">
        <v>50000</v>
      </c>
      <c r="B8" s="1">
        <v>50000</v>
      </c>
      <c r="C8" s="1">
        <f>B8-A8</f>
        <v>0</v>
      </c>
      <c r="D8" s="1">
        <f>2*C8</f>
        <v>0</v>
      </c>
      <c r="E8" s="1">
        <f>IF(D8&gt;A8,5164,516 + ((5164-516)*(D8/A8)))</f>
        <v>516</v>
      </c>
    </row>
    <row r="9" spans="1:5" x14ac:dyDescent="0.25">
      <c r="A9" s="1">
        <v>50000</v>
      </c>
      <c r="B9" s="1">
        <v>61000</v>
      </c>
      <c r="C9" s="1">
        <f>B9-A9</f>
        <v>11000</v>
      </c>
      <c r="D9" s="1">
        <f>2*C9</f>
        <v>22000</v>
      </c>
      <c r="E9" s="1">
        <f>IF(D9&gt;A9,5164,516 + ((5164-516)*(D9/A9)))</f>
        <v>2561.12</v>
      </c>
    </row>
    <row r="10" spans="1:5" x14ac:dyDescent="0.25">
      <c r="A10" s="1">
        <v>50000</v>
      </c>
      <c r="B10" s="1">
        <v>75000</v>
      </c>
      <c r="C10" s="1">
        <f>B10-A10</f>
        <v>25000</v>
      </c>
      <c r="D10" s="1">
        <f>2*C10</f>
        <v>50000</v>
      </c>
      <c r="E10" s="1">
        <f>IF(D10&gt;A10,5164,516 + ((5164-516)*(D10/A10)))</f>
        <v>5164</v>
      </c>
    </row>
    <row r="11" spans="1:5" x14ac:dyDescent="0.25">
      <c r="A11" s="1">
        <v>50000</v>
      </c>
      <c r="B11" s="1">
        <v>75000</v>
      </c>
      <c r="C11" s="1">
        <f>B11-A11</f>
        <v>25000</v>
      </c>
      <c r="D11" s="1">
        <f>2*C11</f>
        <v>50000</v>
      </c>
      <c r="E11" s="1">
        <f>IF(D11&gt;A11,5164,516 + ((5164-516)*(D11/A11)))</f>
        <v>5164</v>
      </c>
    </row>
    <row r="12" spans="1:5" x14ac:dyDescent="0.25">
      <c r="A12" s="1">
        <v>50000</v>
      </c>
      <c r="B12" s="1">
        <v>112000</v>
      </c>
      <c r="C12" s="1">
        <f>B12-A12</f>
        <v>62000</v>
      </c>
      <c r="D12" s="1">
        <f>2*C12</f>
        <v>124000</v>
      </c>
      <c r="E12" s="1">
        <f>IF(D12&gt;A12,5164,516 + ((5164-516)*(D12/A12)))</f>
        <v>5164</v>
      </c>
    </row>
    <row r="16" spans="1:5" x14ac:dyDescent="0.25">
      <c r="A16" t="s">
        <v>8</v>
      </c>
    </row>
    <row r="18" spans="1:5" x14ac:dyDescent="0.25">
      <c r="A18" t="s">
        <v>0</v>
      </c>
    </row>
    <row r="19" spans="1:5" x14ac:dyDescent="0.25">
      <c r="A19" t="s">
        <v>9</v>
      </c>
    </row>
    <row r="20" spans="1:5" x14ac:dyDescent="0.25">
      <c r="A20" t="s">
        <v>10</v>
      </c>
    </row>
    <row r="22" spans="1:5" x14ac:dyDescent="0.25">
      <c r="A22" t="s">
        <v>3</v>
      </c>
      <c r="B22" t="s">
        <v>4</v>
      </c>
      <c r="C22" t="s">
        <v>5</v>
      </c>
      <c r="D22" t="s">
        <v>6</v>
      </c>
      <c r="E22" t="s">
        <v>7</v>
      </c>
    </row>
    <row r="23" spans="1:5" x14ac:dyDescent="0.25">
      <c r="A23" s="1">
        <v>50000</v>
      </c>
      <c r="B23" s="1">
        <v>50000</v>
      </c>
      <c r="C23" s="1">
        <f>B23-A23</f>
        <v>0</v>
      </c>
      <c r="D23" s="1">
        <f>2*C23</f>
        <v>0</v>
      </c>
      <c r="E23" s="1">
        <f>IF(D23&gt;A23,10328,1032 + ((10328-1032)*(D23/A23)))</f>
        <v>1032</v>
      </c>
    </row>
    <row r="24" spans="1:5" x14ac:dyDescent="0.25">
      <c r="A24" s="1">
        <v>50000</v>
      </c>
      <c r="B24" s="1">
        <v>61000</v>
      </c>
      <c r="C24" s="1">
        <f>B24-A24</f>
        <v>11000</v>
      </c>
      <c r="D24" s="1">
        <f>2*C24</f>
        <v>22000</v>
      </c>
      <c r="E24" s="1">
        <f>IF(D24&gt;A24,10328,1032 + ((10328-1032)*(D24/A24)))</f>
        <v>5122.24</v>
      </c>
    </row>
    <row r="25" spans="1:5" x14ac:dyDescent="0.25">
      <c r="A25" s="1">
        <v>50000</v>
      </c>
      <c r="B25" s="1">
        <v>75000</v>
      </c>
      <c r="C25" s="1">
        <f>B25-A25</f>
        <v>25000</v>
      </c>
      <c r="D25" s="1">
        <f>2*C25</f>
        <v>50000</v>
      </c>
      <c r="E25" s="1">
        <f>IF(D25&gt;A25,10328,1032 + ((10328-1032)*(D25/A25)))</f>
        <v>10328</v>
      </c>
    </row>
    <row r="26" spans="1:5" x14ac:dyDescent="0.25">
      <c r="A26" s="1">
        <v>50000</v>
      </c>
      <c r="B26" s="1">
        <v>75000</v>
      </c>
      <c r="C26" s="1">
        <f>B26-A26</f>
        <v>25000</v>
      </c>
      <c r="D26" s="1">
        <f>2*C26</f>
        <v>50000</v>
      </c>
      <c r="E26" s="1">
        <f>IF(D26&gt;A26,10328,1032 + ((10328-1032)*(D26/A26)))</f>
        <v>10328</v>
      </c>
    </row>
    <row r="27" spans="1:5" x14ac:dyDescent="0.25">
      <c r="A27" s="1">
        <v>50000</v>
      </c>
      <c r="B27" s="1">
        <v>112000</v>
      </c>
      <c r="C27" s="1">
        <f>B27-A27</f>
        <v>62000</v>
      </c>
      <c r="D27" s="1">
        <f>2*C27</f>
        <v>124000</v>
      </c>
      <c r="E27" s="1">
        <f>IF(D27&gt;A27,10328,1032 + ((10328-1032)*(D27/A27)))</f>
        <v>10328</v>
      </c>
    </row>
    <row r="30" spans="1:5" x14ac:dyDescent="0.25">
      <c r="A30" s="52">
        <v>1</v>
      </c>
      <c r="B30" s="52">
        <v>0.99</v>
      </c>
    </row>
    <row r="31" spans="1:5" x14ac:dyDescent="0.25">
      <c r="A31" s="52">
        <v>2</v>
      </c>
      <c r="B31" s="52">
        <v>0.98</v>
      </c>
    </row>
    <row r="32" spans="1:5" x14ac:dyDescent="0.25">
      <c r="A32" s="52">
        <v>3</v>
      </c>
      <c r="B32" s="52">
        <v>0.97</v>
      </c>
    </row>
    <row r="33" spans="1:2" x14ac:dyDescent="0.25">
      <c r="A33" s="52">
        <v>4</v>
      </c>
      <c r="B33" s="52">
        <v>0.96</v>
      </c>
    </row>
    <row r="34" spans="1:2" x14ac:dyDescent="0.25">
      <c r="A34" s="52">
        <v>5</v>
      </c>
      <c r="B34" s="52">
        <v>0.95</v>
      </c>
    </row>
    <row r="35" spans="1:2" x14ac:dyDescent="0.25">
      <c r="A35" s="52">
        <v>6</v>
      </c>
      <c r="B35" s="52">
        <v>0.94</v>
      </c>
    </row>
    <row r="36" spans="1:2" x14ac:dyDescent="0.25">
      <c r="A36" s="52">
        <v>7</v>
      </c>
      <c r="B36" s="52">
        <v>0.93</v>
      </c>
    </row>
    <row r="37" spans="1:2" x14ac:dyDescent="0.25">
      <c r="A37" s="52">
        <v>8</v>
      </c>
      <c r="B37" s="52">
        <v>0.92</v>
      </c>
    </row>
    <row r="38" spans="1:2" x14ac:dyDescent="0.25">
      <c r="A38" s="52">
        <v>9</v>
      </c>
      <c r="B38" s="52">
        <v>0.91</v>
      </c>
    </row>
    <row r="39" spans="1:2" x14ac:dyDescent="0.25">
      <c r="A39" s="52">
        <v>10</v>
      </c>
      <c r="B39" s="52">
        <v>0.9</v>
      </c>
    </row>
    <row r="40" spans="1:2" x14ac:dyDescent="0.25">
      <c r="A40" s="52">
        <v>11</v>
      </c>
      <c r="B40" s="52">
        <v>0.89</v>
      </c>
    </row>
    <row r="41" spans="1:2" x14ac:dyDescent="0.25">
      <c r="A41" s="52">
        <v>12</v>
      </c>
      <c r="B41" s="52">
        <v>0.88</v>
      </c>
    </row>
    <row r="42" spans="1:2" x14ac:dyDescent="0.25">
      <c r="A42" s="52">
        <v>13</v>
      </c>
      <c r="B42" s="52">
        <v>0.87</v>
      </c>
    </row>
    <row r="43" spans="1:2" x14ac:dyDescent="0.25">
      <c r="A43" s="52">
        <v>14</v>
      </c>
      <c r="B43" s="52">
        <v>0.86</v>
      </c>
    </row>
    <row r="44" spans="1:2" x14ac:dyDescent="0.25">
      <c r="A44" s="52">
        <v>15</v>
      </c>
      <c r="B44" s="52">
        <v>0.85</v>
      </c>
    </row>
    <row r="45" spans="1:2" x14ac:dyDescent="0.25">
      <c r="A45" s="52">
        <v>16</v>
      </c>
      <c r="B45" s="52">
        <v>0.84499999999999997</v>
      </c>
    </row>
    <row r="46" spans="1:2" x14ac:dyDescent="0.25">
      <c r="A46" s="52">
        <v>17</v>
      </c>
      <c r="B46" s="52">
        <v>0.84</v>
      </c>
    </row>
    <row r="47" spans="1:2" x14ac:dyDescent="0.25">
      <c r="A47" s="52">
        <v>18</v>
      </c>
      <c r="B47" s="52">
        <v>0.83499999999999996</v>
      </c>
    </row>
    <row r="48" spans="1:2" x14ac:dyDescent="0.25">
      <c r="A48" s="52">
        <v>19</v>
      </c>
      <c r="B48" s="52">
        <v>0.83</v>
      </c>
    </row>
    <row r="49" spans="1:2" x14ac:dyDescent="0.25">
      <c r="A49" s="52">
        <v>20</v>
      </c>
      <c r="B49" s="52">
        <v>0.82499999999999996</v>
      </c>
    </row>
    <row r="50" spans="1:2" x14ac:dyDescent="0.25">
      <c r="A50" s="52">
        <v>21</v>
      </c>
      <c r="B50" s="52">
        <v>0.82</v>
      </c>
    </row>
    <row r="51" spans="1:2" x14ac:dyDescent="0.25">
      <c r="A51" s="52">
        <v>22</v>
      </c>
      <c r="B51" s="52">
        <v>0.81499999999999995</v>
      </c>
    </row>
    <row r="52" spans="1:2" x14ac:dyDescent="0.25">
      <c r="A52" s="52">
        <v>23</v>
      </c>
      <c r="B52" s="52">
        <v>0.81</v>
      </c>
    </row>
    <row r="53" spans="1:2" x14ac:dyDescent="0.25">
      <c r="A53" s="52">
        <v>24</v>
      </c>
      <c r="B53" s="52">
        <v>0.80500000000000005</v>
      </c>
    </row>
    <row r="54" spans="1:2" x14ac:dyDescent="0.25">
      <c r="A54" s="52">
        <v>25</v>
      </c>
      <c r="B54" s="52">
        <v>0.8</v>
      </c>
    </row>
    <row r="55" spans="1:2" x14ac:dyDescent="0.25">
      <c r="A55" s="52">
        <v>26</v>
      </c>
      <c r="B55" s="52">
        <v>0.79500000000000004</v>
      </c>
    </row>
    <row r="56" spans="1:2" x14ac:dyDescent="0.25">
      <c r="A56" s="52">
        <v>27</v>
      </c>
      <c r="B56" s="52">
        <v>0.79</v>
      </c>
    </row>
    <row r="57" spans="1:2" x14ac:dyDescent="0.25">
      <c r="A57" s="52">
        <v>28</v>
      </c>
      <c r="B57" s="52">
        <v>0.78500000000000003</v>
      </c>
    </row>
    <row r="58" spans="1:2" x14ac:dyDescent="0.25">
      <c r="A58" s="52">
        <v>29</v>
      </c>
      <c r="B58" s="52">
        <v>0.78</v>
      </c>
    </row>
    <row r="59" spans="1:2" x14ac:dyDescent="0.25">
      <c r="A59" s="52">
        <v>30</v>
      </c>
      <c r="B59" s="52">
        <v>0.77500000000000002</v>
      </c>
    </row>
    <row r="60" spans="1:2" x14ac:dyDescent="0.25">
      <c r="A60" s="52">
        <v>31</v>
      </c>
      <c r="B60" s="52">
        <v>0.77</v>
      </c>
    </row>
    <row r="61" spans="1:2" x14ac:dyDescent="0.25">
      <c r="A61" s="52">
        <v>32</v>
      </c>
      <c r="B61" s="52">
        <v>0.76500000000000001</v>
      </c>
    </row>
    <row r="62" spans="1:2" x14ac:dyDescent="0.25">
      <c r="A62" s="52">
        <v>33</v>
      </c>
      <c r="B62" s="52">
        <v>0.76</v>
      </c>
    </row>
    <row r="63" spans="1:2" x14ac:dyDescent="0.25">
      <c r="A63" s="52">
        <v>34</v>
      </c>
      <c r="B63" s="52">
        <v>0.755</v>
      </c>
    </row>
    <row r="64" spans="1:2" x14ac:dyDescent="0.25">
      <c r="A64" s="52">
        <v>35</v>
      </c>
      <c r="B64" s="52">
        <v>0.75</v>
      </c>
    </row>
    <row r="65" spans="1:2" x14ac:dyDescent="0.25">
      <c r="A65" s="52">
        <v>36</v>
      </c>
      <c r="B65" s="52">
        <v>0.745</v>
      </c>
    </row>
    <row r="66" spans="1:2" x14ac:dyDescent="0.25">
      <c r="A66" s="52">
        <v>37</v>
      </c>
      <c r="B66" s="52">
        <v>0.74</v>
      </c>
    </row>
    <row r="67" spans="1:2" x14ac:dyDescent="0.25">
      <c r="A67" s="52">
        <v>38</v>
      </c>
      <c r="B67" s="52">
        <v>0.73499999999999999</v>
      </c>
    </row>
    <row r="68" spans="1:2" x14ac:dyDescent="0.25">
      <c r="A68" s="52">
        <v>39</v>
      </c>
      <c r="B68" s="52">
        <v>0.73</v>
      </c>
    </row>
    <row r="69" spans="1:2" x14ac:dyDescent="0.25">
      <c r="A69" s="52">
        <v>40</v>
      </c>
      <c r="B69" s="52">
        <v>0.72499999999999998</v>
      </c>
    </row>
    <row r="70" spans="1:2" x14ac:dyDescent="0.25">
      <c r="A70" s="52">
        <v>41</v>
      </c>
      <c r="B70" s="52">
        <v>0.72</v>
      </c>
    </row>
    <row r="71" spans="1:2" x14ac:dyDescent="0.25">
      <c r="A71" s="52">
        <v>42</v>
      </c>
      <c r="B71" s="52">
        <v>0.71499999999999997</v>
      </c>
    </row>
    <row r="72" spans="1:2" x14ac:dyDescent="0.25">
      <c r="A72" s="52">
        <v>43</v>
      </c>
      <c r="B72" s="52">
        <v>0.71</v>
      </c>
    </row>
    <row r="73" spans="1:2" x14ac:dyDescent="0.25">
      <c r="A73" s="52">
        <v>44</v>
      </c>
      <c r="B73" s="52">
        <v>0.70499999999999996</v>
      </c>
    </row>
    <row r="74" spans="1:2" x14ac:dyDescent="0.25">
      <c r="A74" s="52">
        <v>45</v>
      </c>
      <c r="B74" s="52">
        <v>0.7</v>
      </c>
    </row>
    <row r="75" spans="1:2" x14ac:dyDescent="0.25">
      <c r="A75" s="52">
        <v>46</v>
      </c>
      <c r="B75" s="52">
        <v>0.69499999999999995</v>
      </c>
    </row>
  </sheetData>
  <sheetProtection sheet="1" objects="1" scenario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Calcolo VV </vt:lpstr>
      <vt:lpstr>SCIA Calcolo Oblazione 206 BIS </vt:lpstr>
      <vt:lpstr>SCIA Calcolo 209 asincrona</vt:lpstr>
      <vt:lpstr>SCIA Calcolo 209 sincrona </vt:lpstr>
      <vt:lpstr>SCIA Calcolo Oblazione 36 BIS</vt:lpstr>
      <vt:lpstr>'SCIA Calcolo 209 asincrona'!Area_stampa</vt:lpstr>
      <vt:lpstr>'SCIA Calcolo 209 sincrona '!Area_stampa</vt:lpstr>
      <vt:lpstr>'SCIA Calcolo Oblazione 206 BIS 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Umberto Esposito Marroccella</cp:lastModifiedBy>
  <cp:lastPrinted>2026-03-20T12:58:06Z</cp:lastPrinted>
  <dcterms:created xsi:type="dcterms:W3CDTF">2025-11-19T08:58:50Z</dcterms:created>
  <dcterms:modified xsi:type="dcterms:W3CDTF">2026-05-08T11:29:34Z</dcterms:modified>
</cp:coreProperties>
</file>